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CVP Manager File\FMRs and PS\"/>
    </mc:Choice>
  </mc:AlternateContent>
  <bookViews>
    <workbookView xWindow="240" yWindow="375" windowWidth="28515" windowHeight="14085" activeTab="1"/>
  </bookViews>
  <sheets>
    <sheet name="Sheet1" sheetId="1" r:id="rId1"/>
    <sheet name="FINAL" sheetId="2" r:id="rId2"/>
    <sheet name="Sheet2" sheetId="4" r:id="rId3"/>
    <sheet name="Sheet3" sheetId="3" r:id="rId4"/>
  </sheets>
  <definedNames>
    <definedName name="_xlnm.Print_Area" localSheetId="1">FINAL!$A$1:$G$24</definedName>
  </definedNames>
  <calcPr calcId="162913"/>
</workbook>
</file>

<file path=xl/calcChain.xml><?xml version="1.0" encoding="utf-8"?>
<calcChain xmlns="http://schemas.openxmlformats.org/spreadsheetml/2006/main">
  <c r="F26" i="3" l="1"/>
  <c r="F27" i="3"/>
  <c r="F25" i="3"/>
  <c r="F24" i="3"/>
  <c r="F23" i="3"/>
  <c r="F22" i="3"/>
  <c r="F21" i="3"/>
  <c r="F20" i="3"/>
  <c r="F19" i="3"/>
  <c r="G16" i="2"/>
  <c r="G15" i="2"/>
  <c r="G14" i="2"/>
  <c r="G13" i="2"/>
  <c r="G12" i="2"/>
  <c r="G11" i="2"/>
  <c r="G10" i="2"/>
  <c r="G9" i="2"/>
  <c r="G8" i="2"/>
  <c r="C16" i="2"/>
  <c r="C15" i="2"/>
  <c r="C14" i="2"/>
  <c r="C13" i="2"/>
  <c r="F16" i="1" l="1"/>
  <c r="F15" i="1"/>
  <c r="F14" i="1"/>
  <c r="F13" i="1"/>
  <c r="H17" i="1"/>
  <c r="H12" i="1"/>
  <c r="H11" i="1"/>
  <c r="H10" i="1"/>
  <c r="H9" i="1"/>
  <c r="H8" i="1"/>
  <c r="F18" i="1"/>
  <c r="D17" i="1"/>
  <c r="D12" i="1"/>
  <c r="D11" i="1"/>
  <c r="D10" i="1"/>
  <c r="D9" i="1"/>
  <c r="D8" i="1"/>
  <c r="C13" i="1"/>
  <c r="H13" i="1" s="1"/>
  <c r="C16" i="1"/>
  <c r="D16" i="1" s="1"/>
  <c r="C18" i="1"/>
  <c r="D18" i="1" s="1"/>
  <c r="C15" i="1"/>
  <c r="H15" i="1" s="1"/>
  <c r="C14" i="1"/>
  <c r="D14" i="1" s="1"/>
  <c r="H16" i="1" l="1"/>
  <c r="H14" i="1"/>
  <c r="D13" i="1"/>
  <c r="H18" i="1"/>
  <c r="D15" i="1"/>
</calcChain>
</file>

<file path=xl/sharedStrings.xml><?xml version="1.0" encoding="utf-8"?>
<sst xmlns="http://schemas.openxmlformats.org/spreadsheetml/2006/main" count="61" uniqueCount="34">
  <si>
    <t>Efficiency</t>
  </si>
  <si>
    <t>One-Bedroom</t>
  </si>
  <si>
    <t>Two-Bedroom</t>
  </si>
  <si>
    <t>Three-Bedroom</t>
  </si>
  <si>
    <t>Four-Bedroom</t>
  </si>
  <si>
    <t>FINAL</t>
  </si>
  <si>
    <t>Proposed</t>
  </si>
  <si>
    <t>PS</t>
  </si>
  <si>
    <t>FMR</t>
  </si>
  <si>
    <t>2013 PS</t>
  </si>
  <si>
    <t>Lot Rent</t>
  </si>
  <si>
    <t>The italicized figures are the FMRs that I calculated per Federal Register Vol. 73, No 189</t>
  </si>
  <si>
    <t>add 15% to the 4 br FMR for each extra bedroom.</t>
  </si>
  <si>
    <t>90-110%</t>
  </si>
  <si>
    <t>**manuf space FMR is 40% of 2br FMR</t>
  </si>
  <si>
    <t>2014 FMR</t>
  </si>
  <si>
    <t xml:space="preserve">Diff 2013 - </t>
  </si>
  <si>
    <t>1.15 x 1057 = 5 br FMR; 1.30 x 1057 = 6 br FMR; 1.45 x 1057 = 7 br FMR; 1.60 x 1057 = 8 br FMR</t>
  </si>
  <si>
    <t>Final FY 2015FMR</t>
  </si>
  <si>
    <t>Diff</t>
  </si>
  <si>
    <t>FINAL FY 2015 FMRs By Unit Bedrooms</t>
  </si>
  <si>
    <t xml:space="preserve"> </t>
  </si>
  <si>
    <t>Year</t>
  </si>
  <si>
    <t>refer to PIH 2017-18</t>
  </si>
  <si>
    <t>Final FY 2019 FMR</t>
  </si>
  <si>
    <t xml:space="preserve">% of </t>
  </si>
  <si>
    <t>current</t>
  </si>
  <si>
    <t>FINAL FY 2020 FMRs By Unit Bedrooms</t>
  </si>
  <si>
    <t>1.15 x 1174 = 5 br FMR; 1.30 x 1174 = 6 br FMR; 1.45 x 1174 = 7 br FMR; 1.60 x 1174 = 8 br FMR</t>
  </si>
  <si>
    <t>Proposed 2020 PS</t>
  </si>
  <si>
    <t xml:space="preserve">% of new </t>
  </si>
  <si>
    <t>Bedroom</t>
  </si>
  <si>
    <t>Size</t>
  </si>
  <si>
    <t>Final FY 2020 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</si>
</sst>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rgb="FF0000FF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u/>
      <sz val="12.65"/>
      <color theme="10"/>
      <name val="Calibri"/>
      <family val="2"/>
    </font>
    <font>
      <b/>
      <sz val="11"/>
      <color rgb="FF000000"/>
      <name val="Inherit"/>
    </font>
    <font>
      <sz val="11"/>
      <color rgb="FF000000"/>
      <name val="Inherit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DCD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6" fontId="5" fillId="3" borderId="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" fontId="0" fillId="4" borderId="0" xfId="0" applyNumberFormat="1" applyFill="1"/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9" fillId="2" borderId="6" xfId="1" applyFill="1" applyBorder="1" applyAlignment="1" applyProtection="1">
      <alignment horizontal="center" vertical="center" wrapText="1"/>
    </xf>
    <xf numFmtId="6" fontId="7" fillId="2" borderId="6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1" xfId="1" applyFill="1" applyBorder="1" applyAlignment="1" applyProtection="1">
      <alignment horizontal="center" vertical="center" wrapText="1"/>
    </xf>
    <xf numFmtId="6" fontId="7" fillId="2" borderId="1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9" fontId="1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5" borderId="6" xfId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5" borderId="11" xfId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9" fillId="2" borderId="12" xfId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duser.gov/portal/datasets/fmr/fmrs/FY2017_code/2017bdrm_rent.odn?year=2017&amp;cbsasub=METRO17460M17460&amp;br_size=1" TargetMode="External"/><Relationship Id="rId2" Type="http://schemas.openxmlformats.org/officeDocument/2006/relationships/hyperlink" Target="https://www.huduser.gov/portal/datasets/fmr/fmrs/FY2017_code/2017bdrm_rent.odn?year=2017&amp;cbsasub=METRO17460M17460&amp;br_size=3" TargetMode="External"/><Relationship Id="rId1" Type="http://schemas.openxmlformats.org/officeDocument/2006/relationships/hyperlink" Target="https://www.huduser.gov/portal/datasets/fmr/fmrs/FY2017_code/2017bdrm_rent.odn?year=2017&amp;cbsasub=METRO17460M17460&amp;br_size=4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huduser.gov/portal/datasets/fmr/fmrs/FY2017_code/2017bdrm_rent.odn?year=2017&amp;cbsasub=METRO17460M17460&amp;br_size=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" zoomScale="205" zoomScaleNormal="205" workbookViewId="0">
      <selection activeCell="F9" sqref="F9"/>
    </sheetView>
  </sheetViews>
  <sheetFormatPr defaultRowHeight="15"/>
  <cols>
    <col min="1" max="1" width="8.5703125" customWidth="1"/>
    <col min="2" max="2" width="11.85546875" customWidth="1"/>
    <col min="3" max="3" width="10.5703125" bestFit="1" customWidth="1"/>
    <col min="4" max="4" width="11.85546875" bestFit="1" customWidth="1"/>
    <col min="5" max="5" width="12" bestFit="1" customWidth="1"/>
    <col min="6" max="6" width="12.7109375" bestFit="1" customWidth="1"/>
  </cols>
  <sheetData>
    <row r="1" spans="1:8">
      <c r="B1" s="31" t="s">
        <v>20</v>
      </c>
      <c r="C1" s="32"/>
      <c r="D1" s="32"/>
      <c r="E1" s="32"/>
      <c r="F1" s="32"/>
      <c r="G1" s="33"/>
    </row>
    <row r="2" spans="1:8" ht="24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25.5">
      <c r="B3" s="3" t="s">
        <v>18</v>
      </c>
      <c r="C3" s="4">
        <v>502</v>
      </c>
      <c r="D3" s="4">
        <v>603</v>
      </c>
      <c r="E3" s="4">
        <v>764</v>
      </c>
      <c r="F3" s="4">
        <v>1023</v>
      </c>
      <c r="G3" s="4">
        <v>1057</v>
      </c>
    </row>
    <row r="5" spans="1:8">
      <c r="B5" s="8"/>
      <c r="F5" s="10">
        <v>2015</v>
      </c>
      <c r="G5" s="10">
        <v>2015</v>
      </c>
      <c r="H5" s="11"/>
    </row>
    <row r="6" spans="1:8">
      <c r="B6" s="5" t="s">
        <v>5</v>
      </c>
      <c r="C6" s="5" t="s">
        <v>6</v>
      </c>
      <c r="D6" s="5" t="s">
        <v>16</v>
      </c>
      <c r="E6" s="5" t="s">
        <v>5</v>
      </c>
      <c r="F6" s="10" t="s">
        <v>6</v>
      </c>
      <c r="G6" s="10" t="s">
        <v>6</v>
      </c>
      <c r="H6" s="11"/>
    </row>
    <row r="7" spans="1:8">
      <c r="A7" s="6"/>
      <c r="B7" s="6" t="s">
        <v>9</v>
      </c>
      <c r="C7" s="6" t="s">
        <v>15</v>
      </c>
      <c r="D7" s="6">
        <v>2014</v>
      </c>
      <c r="E7" s="6" t="s">
        <v>7</v>
      </c>
      <c r="F7" s="12" t="s">
        <v>8</v>
      </c>
      <c r="G7" s="12" t="s">
        <v>7</v>
      </c>
      <c r="H7" s="12" t="s">
        <v>19</v>
      </c>
    </row>
    <row r="8" spans="1:8">
      <c r="A8" s="5">
        <v>0</v>
      </c>
      <c r="B8">
        <v>525</v>
      </c>
      <c r="C8">
        <v>493</v>
      </c>
      <c r="D8">
        <f>(C8-B8)</f>
        <v>-32</v>
      </c>
      <c r="E8" s="8">
        <v>493</v>
      </c>
      <c r="F8" s="11">
        <v>502</v>
      </c>
      <c r="G8" s="13">
        <v>502</v>
      </c>
      <c r="H8" s="11">
        <f t="shared" ref="H8:H18" si="0">(G8-C8)</f>
        <v>9</v>
      </c>
    </row>
    <row r="9" spans="1:8">
      <c r="A9" s="5">
        <v>1</v>
      </c>
      <c r="B9">
        <v>633</v>
      </c>
      <c r="C9">
        <v>592</v>
      </c>
      <c r="D9">
        <f t="shared" ref="D9:D18" si="1">(C9-B9)</f>
        <v>-41</v>
      </c>
      <c r="E9" s="8">
        <v>592</v>
      </c>
      <c r="F9" s="11">
        <v>603</v>
      </c>
      <c r="G9" s="13">
        <v>603</v>
      </c>
      <c r="H9" s="11">
        <f t="shared" si="0"/>
        <v>11</v>
      </c>
    </row>
    <row r="10" spans="1:8">
      <c r="A10" s="5">
        <v>2</v>
      </c>
      <c r="B10">
        <v>763</v>
      </c>
      <c r="C10">
        <v>750</v>
      </c>
      <c r="D10">
        <f t="shared" si="1"/>
        <v>-13</v>
      </c>
      <c r="E10" s="8">
        <v>750</v>
      </c>
      <c r="F10" s="11">
        <v>764</v>
      </c>
      <c r="G10" s="13">
        <v>764</v>
      </c>
      <c r="H10" s="11">
        <f t="shared" si="0"/>
        <v>14</v>
      </c>
    </row>
    <row r="11" spans="1:8">
      <c r="A11" s="5">
        <v>3</v>
      </c>
      <c r="B11">
        <v>979</v>
      </c>
      <c r="C11">
        <v>1005</v>
      </c>
      <c r="D11">
        <f t="shared" si="1"/>
        <v>26</v>
      </c>
      <c r="E11" s="8">
        <v>1005</v>
      </c>
      <c r="F11" s="11">
        <v>1023</v>
      </c>
      <c r="G11" s="13">
        <v>1023</v>
      </c>
      <c r="H11" s="11">
        <f t="shared" si="0"/>
        <v>18</v>
      </c>
    </row>
    <row r="12" spans="1:8">
      <c r="A12" s="5">
        <v>4</v>
      </c>
      <c r="B12">
        <v>1039</v>
      </c>
      <c r="C12">
        <v>1037</v>
      </c>
      <c r="D12">
        <f t="shared" si="1"/>
        <v>-2</v>
      </c>
      <c r="E12" s="8">
        <v>1037</v>
      </c>
      <c r="F12" s="11">
        <v>1057</v>
      </c>
      <c r="G12" s="13">
        <v>1057</v>
      </c>
      <c r="H12" s="11">
        <f t="shared" si="0"/>
        <v>20</v>
      </c>
    </row>
    <row r="13" spans="1:8">
      <c r="A13" s="5">
        <v>5</v>
      </c>
      <c r="B13">
        <v>1195</v>
      </c>
      <c r="C13">
        <f>1037*1.15</f>
        <v>1192.55</v>
      </c>
      <c r="D13">
        <f t="shared" si="1"/>
        <v>-2.4500000000000455</v>
      </c>
      <c r="E13" s="8">
        <v>1192</v>
      </c>
      <c r="F13" s="14">
        <f>(1.15*G3)</f>
        <v>1215.55</v>
      </c>
      <c r="G13" s="13">
        <v>1216</v>
      </c>
      <c r="H13" s="11">
        <f t="shared" si="0"/>
        <v>23.450000000000045</v>
      </c>
    </row>
    <row r="14" spans="1:8">
      <c r="A14" s="5">
        <v>6</v>
      </c>
      <c r="B14">
        <v>1351</v>
      </c>
      <c r="C14">
        <f>1037*1.3</f>
        <v>1348.1000000000001</v>
      </c>
      <c r="D14">
        <f t="shared" si="1"/>
        <v>-2.8999999999998636</v>
      </c>
      <c r="E14" s="8">
        <v>1348</v>
      </c>
      <c r="F14" s="14">
        <f>(1.3*G3)</f>
        <v>1374.1000000000001</v>
      </c>
      <c r="G14" s="13">
        <v>1374</v>
      </c>
      <c r="H14" s="11">
        <f t="shared" si="0"/>
        <v>25.899999999999864</v>
      </c>
    </row>
    <row r="15" spans="1:8">
      <c r="A15" s="5">
        <v>7</v>
      </c>
      <c r="B15">
        <v>1507</v>
      </c>
      <c r="C15">
        <f>1037*1.45</f>
        <v>1503.6499999999999</v>
      </c>
      <c r="D15">
        <f t="shared" si="1"/>
        <v>-3.3500000000001364</v>
      </c>
      <c r="E15" s="8">
        <v>1503</v>
      </c>
      <c r="F15" s="14">
        <f>(1.45*G3)</f>
        <v>1532.6499999999999</v>
      </c>
      <c r="G15" s="13">
        <v>1533</v>
      </c>
      <c r="H15" s="11">
        <f t="shared" si="0"/>
        <v>29.350000000000136</v>
      </c>
    </row>
    <row r="16" spans="1:8">
      <c r="A16" s="5">
        <v>8</v>
      </c>
      <c r="B16">
        <v>1663</v>
      </c>
      <c r="C16">
        <f>1037*1.6</f>
        <v>1659.2</v>
      </c>
      <c r="D16">
        <f t="shared" si="1"/>
        <v>-3.7999999999999545</v>
      </c>
      <c r="E16" s="8">
        <v>1659</v>
      </c>
      <c r="F16" s="14">
        <f>(1.6*G3)</f>
        <v>1691.2</v>
      </c>
      <c r="G16" s="13">
        <v>1691</v>
      </c>
      <c r="H16" s="11">
        <f t="shared" si="0"/>
        <v>31.799999999999955</v>
      </c>
    </row>
    <row r="17" spans="1:8">
      <c r="D17">
        <f t="shared" si="1"/>
        <v>0</v>
      </c>
      <c r="F17" s="14"/>
      <c r="G17" s="11"/>
      <c r="H17" s="11">
        <f t="shared" si="0"/>
        <v>0</v>
      </c>
    </row>
    <row r="18" spans="1:8">
      <c r="A18" t="s">
        <v>10</v>
      </c>
      <c r="B18">
        <v>305</v>
      </c>
      <c r="C18">
        <f>750*0.4</f>
        <v>300</v>
      </c>
      <c r="D18">
        <f t="shared" si="1"/>
        <v>-5</v>
      </c>
      <c r="E18" s="8">
        <v>300</v>
      </c>
      <c r="F18" s="14">
        <f>(0.4*E3)</f>
        <v>305.60000000000002</v>
      </c>
      <c r="G18" s="13">
        <v>306</v>
      </c>
      <c r="H18" s="11">
        <f t="shared" si="0"/>
        <v>6</v>
      </c>
    </row>
    <row r="20" spans="1:8">
      <c r="A20" t="s">
        <v>11</v>
      </c>
    </row>
    <row r="21" spans="1:8">
      <c r="A21" t="s">
        <v>12</v>
      </c>
      <c r="F21" s="9" t="s">
        <v>13</v>
      </c>
    </row>
    <row r="22" spans="1:8">
      <c r="A22" s="7" t="s">
        <v>17</v>
      </c>
    </row>
    <row r="23" spans="1:8">
      <c r="A23" t="s">
        <v>14</v>
      </c>
    </row>
    <row r="24" spans="1:8">
      <c r="F24" s="15"/>
      <c r="G24" s="15">
        <v>2015</v>
      </c>
    </row>
    <row r="25" spans="1:8">
      <c r="F25" s="15"/>
      <c r="G25" s="15" t="s">
        <v>5</v>
      </c>
    </row>
    <row r="26" spans="1:8">
      <c r="F26" s="16"/>
      <c r="G26" s="16" t="s">
        <v>7</v>
      </c>
    </row>
    <row r="27" spans="1:8">
      <c r="F27" s="18">
        <v>0</v>
      </c>
      <c r="G27" s="18">
        <v>502</v>
      </c>
    </row>
    <row r="28" spans="1:8">
      <c r="F28" s="18">
        <v>1</v>
      </c>
      <c r="G28" s="18">
        <v>603</v>
      </c>
    </row>
    <row r="29" spans="1:8">
      <c r="F29" s="18">
        <v>2</v>
      </c>
      <c r="G29" s="18">
        <v>764</v>
      </c>
    </row>
    <row r="30" spans="1:8">
      <c r="F30" s="18">
        <v>3</v>
      </c>
      <c r="G30" s="18">
        <v>1023</v>
      </c>
    </row>
    <row r="31" spans="1:8">
      <c r="F31" s="18">
        <v>4</v>
      </c>
      <c r="G31" s="18">
        <v>1057</v>
      </c>
    </row>
    <row r="32" spans="1:8">
      <c r="F32" s="19">
        <v>5</v>
      </c>
      <c r="G32" s="18">
        <v>1216</v>
      </c>
    </row>
    <row r="33" spans="6:7">
      <c r="F33" s="19">
        <v>6</v>
      </c>
      <c r="G33" s="18">
        <v>1374</v>
      </c>
    </row>
    <row r="34" spans="6:7">
      <c r="F34" s="19">
        <v>7</v>
      </c>
      <c r="G34" s="18">
        <v>1533</v>
      </c>
    </row>
    <row r="35" spans="6:7">
      <c r="F35" s="19">
        <v>8</v>
      </c>
      <c r="G35" s="18">
        <v>1691</v>
      </c>
    </row>
    <row r="36" spans="6:7">
      <c r="F36" s="19"/>
      <c r="G36" s="17"/>
    </row>
    <row r="37" spans="6:7">
      <c r="F37" s="19" t="s">
        <v>10</v>
      </c>
      <c r="G37" s="18">
        <v>306</v>
      </c>
    </row>
  </sheetData>
  <mergeCells count="1">
    <mergeCell ref="B1:G1"/>
  </mergeCells>
  <printOptions gridLines="1"/>
  <pageMargins left="0.27" right="0.17" top="0.34" bottom="0.28999999999999998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="145" zoomScaleNormal="115" zoomScaleSheetLayoutView="145" workbookViewId="0">
      <selection activeCell="G5" sqref="G5:G17"/>
    </sheetView>
  </sheetViews>
  <sheetFormatPr defaultRowHeight="15"/>
  <cols>
    <col min="1" max="1" width="8.5703125" customWidth="1"/>
    <col min="2" max="2" width="15.140625" customWidth="1"/>
    <col min="3" max="3" width="11.42578125" bestFit="1" customWidth="1"/>
    <col min="4" max="4" width="12" bestFit="1" customWidth="1"/>
    <col min="5" max="5" width="12.140625" bestFit="1" customWidth="1"/>
    <col min="6" max="6" width="12.85546875" bestFit="1" customWidth="1"/>
    <col min="7" max="7" width="12.7109375" bestFit="1" customWidth="1"/>
  </cols>
  <sheetData>
    <row r="1" spans="2:14" ht="15" customHeight="1" thickBot="1">
      <c r="B1" s="34" t="s">
        <v>27</v>
      </c>
      <c r="C1" s="35"/>
      <c r="D1" s="35"/>
      <c r="E1" s="35"/>
      <c r="F1" s="35"/>
      <c r="G1" s="36"/>
    </row>
    <row r="2" spans="2:14" ht="35.25" thickBot="1">
      <c r="B2" s="23" t="s">
        <v>22</v>
      </c>
      <c r="C2" s="21" t="s">
        <v>0</v>
      </c>
      <c r="D2" s="21" t="s">
        <v>1</v>
      </c>
      <c r="E2" s="20" t="s">
        <v>2</v>
      </c>
      <c r="F2" s="21" t="s">
        <v>3</v>
      </c>
      <c r="G2" s="24" t="s">
        <v>4</v>
      </c>
      <c r="I2" s="43"/>
      <c r="J2" s="44"/>
      <c r="K2" s="44"/>
      <c r="L2" s="44"/>
      <c r="M2" s="44"/>
      <c r="N2" s="45"/>
    </row>
    <row r="3" spans="2:14" ht="29.25" thickBot="1">
      <c r="B3" s="23" t="s">
        <v>33</v>
      </c>
      <c r="C3" s="22">
        <v>585</v>
      </c>
      <c r="D3" s="22">
        <v>691</v>
      </c>
      <c r="E3" s="22">
        <v>849</v>
      </c>
      <c r="F3" s="22">
        <v>1119</v>
      </c>
      <c r="G3" s="25">
        <v>1174</v>
      </c>
      <c r="I3" s="39"/>
      <c r="J3" s="38"/>
      <c r="K3" s="38"/>
      <c r="L3" s="37"/>
      <c r="M3" s="38"/>
      <c r="N3" s="40"/>
    </row>
    <row r="4" spans="2:14" ht="29.25" thickBot="1">
      <c r="B4" s="23" t="s">
        <v>24</v>
      </c>
      <c r="C4" s="22">
        <v>569</v>
      </c>
      <c r="D4" s="22">
        <v>678</v>
      </c>
      <c r="E4" s="22">
        <v>836</v>
      </c>
      <c r="F4" s="22">
        <v>1102</v>
      </c>
      <c r="G4" s="25">
        <v>1158</v>
      </c>
      <c r="I4" s="41"/>
      <c r="J4" s="22"/>
      <c r="K4" s="22"/>
      <c r="L4" s="22"/>
      <c r="M4" s="22"/>
      <c r="N4" s="25"/>
    </row>
    <row r="5" spans="2:14" ht="18" thickBot="1">
      <c r="B5" s="26"/>
      <c r="C5" s="27"/>
      <c r="D5" s="27"/>
      <c r="E5" s="27"/>
      <c r="F5" s="27"/>
      <c r="G5" s="27"/>
      <c r="I5" s="42"/>
      <c r="J5" s="22"/>
      <c r="K5" s="22"/>
      <c r="L5" s="22"/>
      <c r="M5" s="22"/>
      <c r="N5" s="25"/>
    </row>
    <row r="6" spans="2:14">
      <c r="C6" s="5">
        <v>2019</v>
      </c>
      <c r="D6" s="46">
        <v>2019</v>
      </c>
      <c r="E6" s="5">
        <v>2020</v>
      </c>
      <c r="F6" s="10">
        <v>2019</v>
      </c>
      <c r="G6" s="5" t="s">
        <v>25</v>
      </c>
    </row>
    <row r="7" spans="2:14">
      <c r="B7" s="6"/>
      <c r="C7" s="6" t="s">
        <v>8</v>
      </c>
      <c r="D7" s="46" t="s">
        <v>7</v>
      </c>
      <c r="E7" s="6" t="s">
        <v>8</v>
      </c>
      <c r="F7" s="12" t="s">
        <v>7</v>
      </c>
      <c r="G7" s="16" t="s">
        <v>26</v>
      </c>
    </row>
    <row r="8" spans="2:14">
      <c r="B8" s="5">
        <v>0</v>
      </c>
      <c r="C8" s="8">
        <v>569</v>
      </c>
      <c r="D8" s="47">
        <v>535</v>
      </c>
      <c r="E8" s="8">
        <v>585</v>
      </c>
      <c r="F8" s="10">
        <v>544</v>
      </c>
      <c r="G8" s="29">
        <f>F8/E8</f>
        <v>0.92991452991452994</v>
      </c>
    </row>
    <row r="9" spans="2:14">
      <c r="B9" s="5">
        <v>1</v>
      </c>
      <c r="C9" s="8">
        <v>678</v>
      </c>
      <c r="D9" s="47">
        <v>637</v>
      </c>
      <c r="E9" s="8">
        <v>691</v>
      </c>
      <c r="F9" s="10">
        <v>643</v>
      </c>
      <c r="G9" s="29">
        <f t="shared" ref="G9:G16" si="0">F9/E9</f>
        <v>0.93053545586107089</v>
      </c>
    </row>
    <row r="10" spans="2:14">
      <c r="B10" s="5">
        <v>2</v>
      </c>
      <c r="C10" s="8">
        <v>836</v>
      </c>
      <c r="D10" s="47">
        <v>786</v>
      </c>
      <c r="E10" s="8">
        <v>849</v>
      </c>
      <c r="F10" s="10">
        <v>790</v>
      </c>
      <c r="G10" s="29">
        <f t="shared" si="0"/>
        <v>0.93050647820965837</v>
      </c>
    </row>
    <row r="11" spans="2:14">
      <c r="B11" s="5">
        <v>3</v>
      </c>
      <c r="C11" s="8">
        <v>1102</v>
      </c>
      <c r="D11" s="47">
        <v>1036</v>
      </c>
      <c r="E11" s="8">
        <v>1119</v>
      </c>
      <c r="F11" s="10">
        <v>1041</v>
      </c>
      <c r="G11" s="29">
        <f t="shared" si="0"/>
        <v>0.93029490616621979</v>
      </c>
    </row>
    <row r="12" spans="2:14">
      <c r="B12" s="5">
        <v>4</v>
      </c>
      <c r="C12" s="8">
        <v>1158</v>
      </c>
      <c r="D12" s="47">
        <v>1100</v>
      </c>
      <c r="E12" s="8">
        <v>1174</v>
      </c>
      <c r="F12" s="10">
        <v>1104</v>
      </c>
      <c r="G12" s="29">
        <f t="shared" si="0"/>
        <v>0.94037478705281086</v>
      </c>
    </row>
    <row r="13" spans="2:14">
      <c r="B13" s="5">
        <v>5</v>
      </c>
      <c r="C13" s="30">
        <f>1.15*E4</f>
        <v>961.4</v>
      </c>
      <c r="D13" s="47">
        <v>1265</v>
      </c>
      <c r="E13" s="30">
        <v>1350</v>
      </c>
      <c r="F13" s="10">
        <v>1269</v>
      </c>
      <c r="G13" s="29">
        <f t="shared" si="0"/>
        <v>0.94</v>
      </c>
    </row>
    <row r="14" spans="2:14">
      <c r="B14" s="5">
        <v>6</v>
      </c>
      <c r="C14" s="30">
        <f>1.3*E4</f>
        <v>1086.8</v>
      </c>
      <c r="D14" s="47">
        <v>1430</v>
      </c>
      <c r="E14" s="30">
        <v>1526</v>
      </c>
      <c r="F14" s="10">
        <v>1434</v>
      </c>
      <c r="G14" s="29">
        <f t="shared" si="0"/>
        <v>0.9397116644823067</v>
      </c>
    </row>
    <row r="15" spans="2:14">
      <c r="B15" s="5">
        <v>7</v>
      </c>
      <c r="C15" s="30">
        <f>1.45*E4</f>
        <v>1212.2</v>
      </c>
      <c r="D15" s="47">
        <v>1595</v>
      </c>
      <c r="E15" s="30">
        <v>1702</v>
      </c>
      <c r="F15" s="10">
        <v>1595</v>
      </c>
      <c r="G15" s="29">
        <f t="shared" si="0"/>
        <v>0.93713278495887187</v>
      </c>
    </row>
    <row r="16" spans="2:14">
      <c r="B16" s="5">
        <v>8</v>
      </c>
      <c r="C16" s="30">
        <f>1.6*E4</f>
        <v>1337.6000000000001</v>
      </c>
      <c r="D16" s="47">
        <v>1760</v>
      </c>
      <c r="E16" s="30">
        <v>1878</v>
      </c>
      <c r="F16" s="10">
        <v>1760</v>
      </c>
      <c r="G16" s="29">
        <f t="shared" si="0"/>
        <v>0.93716719914802982</v>
      </c>
    </row>
    <row r="17" spans="1:12">
      <c r="D17" s="17"/>
      <c r="F17" s="28"/>
    </row>
    <row r="18" spans="1:12">
      <c r="B18" t="s">
        <v>10</v>
      </c>
      <c r="D18" s="18" t="s">
        <v>21</v>
      </c>
      <c r="F18" s="15" t="s">
        <v>23</v>
      </c>
      <c r="G18" s="5"/>
    </row>
    <row r="19" spans="1:12">
      <c r="F19" s="9" t="s">
        <v>13</v>
      </c>
    </row>
    <row r="21" spans="1:12">
      <c r="A21" t="s">
        <v>11</v>
      </c>
    </row>
    <row r="22" spans="1:12">
      <c r="A22" t="s">
        <v>12</v>
      </c>
    </row>
    <row r="23" spans="1:12">
      <c r="A23" s="7" t="s">
        <v>28</v>
      </c>
      <c r="J23" s="18"/>
      <c r="K23" s="5"/>
      <c r="L23" s="18"/>
    </row>
    <row r="24" spans="1:12">
      <c r="A24" t="s">
        <v>14</v>
      </c>
      <c r="F24" s="15"/>
      <c r="G24" s="15"/>
      <c r="J24" s="18"/>
      <c r="K24" s="5"/>
      <c r="L24" s="18"/>
    </row>
    <row r="29" spans="1:12" ht="15" customHeight="1"/>
    <row r="35" spans="4:7">
      <c r="D35" s="18"/>
      <c r="E35" s="18"/>
      <c r="G35" s="5"/>
    </row>
    <row r="36" spans="4:7">
      <c r="D36" s="18"/>
      <c r="E36" s="18"/>
      <c r="G36" s="5"/>
    </row>
    <row r="37" spans="4:7">
      <c r="D37" s="18"/>
      <c r="E37" s="18"/>
      <c r="G37" s="5"/>
    </row>
    <row r="38" spans="4:7">
      <c r="D38" s="18"/>
      <c r="E38" s="18"/>
      <c r="G38" s="5"/>
    </row>
    <row r="39" spans="4:7">
      <c r="D39" s="18"/>
      <c r="E39" s="18"/>
      <c r="G39" s="5"/>
    </row>
    <row r="40" spans="4:7">
      <c r="D40" s="18"/>
      <c r="E40" s="18"/>
      <c r="G40" s="5"/>
    </row>
    <row r="41" spans="4:7">
      <c r="G41" s="5"/>
    </row>
    <row r="42" spans="4:7" ht="9.75" customHeight="1"/>
  </sheetData>
  <mergeCells count="2">
    <mergeCell ref="B1:G1"/>
    <mergeCell ref="I2:N2"/>
  </mergeCells>
  <hyperlinks>
    <hyperlink ref="G2" r:id="rId1" display="https://www.huduser.gov/portal/datasets/fmr/fmrs/FY2017_code/2017bdrm_rent.odn?year=2017&amp;cbsasub=METRO17460M17460&amp;br_size=4"/>
    <hyperlink ref="F2" r:id="rId2" display="https://www.huduser.gov/portal/datasets/fmr/fmrs/FY2017_code/2017bdrm_rent.odn?year=2017&amp;cbsasub=METRO17460M17460&amp;br_size=3"/>
    <hyperlink ref="D2" r:id="rId3" display="https://www.huduser.gov/portal/datasets/fmr/fmrs/FY2017_code/2017bdrm_rent.odn?year=2017&amp;cbsasub=METRO17460M17460&amp;br_size=1"/>
    <hyperlink ref="C2" r:id="rId4" display="https://www.huduser.gov/portal/datasets/fmr/fmrs/FY2017_code/2017bdrm_rent.odn?year=2017&amp;cbsasub=METRO17460M17460&amp;br_size=0"/>
  </hyperlinks>
  <printOptions gridLines="1"/>
  <pageMargins left="0.5" right="0.25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/>
  <sheetData>
    <row r="1" spans="1:1">
      <c r="A1" s="5">
        <v>0</v>
      </c>
    </row>
    <row r="2" spans="1:1">
      <c r="A2" s="5">
        <v>1</v>
      </c>
    </row>
    <row r="3" spans="1:1">
      <c r="A3" s="5">
        <v>2</v>
      </c>
    </row>
    <row r="4" spans="1:1">
      <c r="A4" s="5">
        <v>3</v>
      </c>
    </row>
    <row r="5" spans="1:1">
      <c r="A5" s="5">
        <v>4</v>
      </c>
    </row>
    <row r="6" spans="1:1">
      <c r="A6" s="5">
        <v>5</v>
      </c>
    </row>
    <row r="7" spans="1:1">
      <c r="A7" s="5">
        <v>6</v>
      </c>
    </row>
    <row r="8" spans="1:1">
      <c r="A8" s="5">
        <v>7</v>
      </c>
    </row>
    <row r="9" spans="1:1">
      <c r="A9" s="5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17" sqref="C17:C27"/>
    </sheetView>
  </sheetViews>
  <sheetFormatPr defaultRowHeight="15"/>
  <cols>
    <col min="2" max="2" width="9.140625" style="17"/>
    <col min="5" max="5" width="9.42578125" bestFit="1" customWidth="1"/>
    <col min="6" max="6" width="9.140625" bestFit="1" customWidth="1"/>
  </cols>
  <sheetData>
    <row r="1" spans="1:2">
      <c r="B1" s="15">
        <v>2019</v>
      </c>
    </row>
    <row r="2" spans="1:2">
      <c r="A2" s="6"/>
      <c r="B2" s="16" t="s">
        <v>7</v>
      </c>
    </row>
    <row r="3" spans="1:2">
      <c r="A3" s="5">
        <v>0</v>
      </c>
      <c r="B3" s="15">
        <v>535</v>
      </c>
    </row>
    <row r="4" spans="1:2">
      <c r="A4" s="5">
        <v>1</v>
      </c>
      <c r="B4" s="15">
        <v>637</v>
      </c>
    </row>
    <row r="5" spans="1:2">
      <c r="A5" s="5">
        <v>2</v>
      </c>
      <c r="B5" s="15">
        <v>786</v>
      </c>
    </row>
    <row r="6" spans="1:2">
      <c r="A6" s="5">
        <v>3</v>
      </c>
      <c r="B6" s="15">
        <v>1036</v>
      </c>
    </row>
    <row r="7" spans="1:2">
      <c r="A7" s="5">
        <v>4</v>
      </c>
      <c r="B7" s="15">
        <v>1100</v>
      </c>
    </row>
    <row r="8" spans="1:2">
      <c r="A8" s="5">
        <v>5</v>
      </c>
      <c r="B8" s="15">
        <v>1265</v>
      </c>
    </row>
    <row r="9" spans="1:2">
      <c r="A9" s="5">
        <v>6</v>
      </c>
      <c r="B9" s="15">
        <v>1430</v>
      </c>
    </row>
    <row r="10" spans="1:2">
      <c r="A10" s="5">
        <v>7</v>
      </c>
      <c r="B10" s="15">
        <v>1595</v>
      </c>
    </row>
    <row r="11" spans="1:2">
      <c r="A11" s="5">
        <v>8</v>
      </c>
      <c r="B11" s="15">
        <v>1760</v>
      </c>
    </row>
    <row r="17" spans="1:6" ht="30">
      <c r="A17" s="6" t="s">
        <v>31</v>
      </c>
      <c r="B17" s="5">
        <v>2019</v>
      </c>
      <c r="C17" s="46">
        <v>2019</v>
      </c>
      <c r="D17" s="5">
        <v>2020</v>
      </c>
      <c r="E17" s="49" t="s">
        <v>29</v>
      </c>
      <c r="F17" s="48" t="s">
        <v>30</v>
      </c>
    </row>
    <row r="18" spans="1:6">
      <c r="A18" s="6" t="s">
        <v>32</v>
      </c>
      <c r="B18" s="6" t="s">
        <v>8</v>
      </c>
      <c r="C18" s="46" t="s">
        <v>7</v>
      </c>
      <c r="D18" s="6" t="s">
        <v>8</v>
      </c>
      <c r="E18" s="12" t="s">
        <v>7</v>
      </c>
      <c r="F18" s="16" t="s">
        <v>8</v>
      </c>
    </row>
    <row r="19" spans="1:6">
      <c r="A19" s="5">
        <v>0</v>
      </c>
      <c r="B19" s="8">
        <v>569</v>
      </c>
      <c r="C19" s="47">
        <v>535</v>
      </c>
      <c r="D19" s="8">
        <v>585</v>
      </c>
      <c r="E19" s="10">
        <v>544</v>
      </c>
      <c r="F19" s="29">
        <f>E19/D19</f>
        <v>0.92991452991452994</v>
      </c>
    </row>
    <row r="20" spans="1:6">
      <c r="A20" s="5">
        <v>1</v>
      </c>
      <c r="B20" s="8">
        <v>678</v>
      </c>
      <c r="C20" s="47">
        <v>637</v>
      </c>
      <c r="D20" s="8">
        <v>691</v>
      </c>
      <c r="E20" s="10">
        <v>643</v>
      </c>
      <c r="F20" s="29">
        <f t="shared" ref="F20:F27" si="0">E20/D20</f>
        <v>0.93053545586107089</v>
      </c>
    </row>
    <row r="21" spans="1:6">
      <c r="A21" s="5">
        <v>2</v>
      </c>
      <c r="B21" s="8">
        <v>836</v>
      </c>
      <c r="C21" s="47">
        <v>786</v>
      </c>
      <c r="D21" s="8">
        <v>849</v>
      </c>
      <c r="E21" s="10">
        <v>790</v>
      </c>
      <c r="F21" s="29">
        <f t="shared" si="0"/>
        <v>0.93050647820965837</v>
      </c>
    </row>
    <row r="22" spans="1:6">
      <c r="A22" s="5">
        <v>3</v>
      </c>
      <c r="B22" s="8">
        <v>1102</v>
      </c>
      <c r="C22" s="47">
        <v>1036</v>
      </c>
      <c r="D22" s="8">
        <v>1119</v>
      </c>
      <c r="E22" s="10">
        <v>1041</v>
      </c>
      <c r="F22" s="29">
        <f t="shared" si="0"/>
        <v>0.93029490616621979</v>
      </c>
    </row>
    <row r="23" spans="1:6">
      <c r="A23" s="5">
        <v>4</v>
      </c>
      <c r="B23" s="8">
        <v>1158</v>
      </c>
      <c r="C23" s="47">
        <v>1100</v>
      </c>
      <c r="D23" s="8">
        <v>1174</v>
      </c>
      <c r="E23" s="10">
        <v>1104</v>
      </c>
      <c r="F23" s="29">
        <f t="shared" si="0"/>
        <v>0.94037478705281086</v>
      </c>
    </row>
    <row r="24" spans="1:6">
      <c r="A24" s="5">
        <v>5</v>
      </c>
      <c r="B24" s="30">
        <v>1332</v>
      </c>
      <c r="C24" s="47">
        <v>1265</v>
      </c>
      <c r="D24" s="30">
        <v>1350</v>
      </c>
      <c r="E24" s="10">
        <v>1269</v>
      </c>
      <c r="F24" s="29">
        <f t="shared" si="0"/>
        <v>0.94</v>
      </c>
    </row>
    <row r="25" spans="1:6">
      <c r="A25" s="5">
        <v>6</v>
      </c>
      <c r="B25" s="30">
        <v>1505</v>
      </c>
      <c r="C25" s="47">
        <v>1430</v>
      </c>
      <c r="D25" s="30">
        <v>1526</v>
      </c>
      <c r="E25" s="10">
        <v>1434</v>
      </c>
      <c r="F25" s="29">
        <f t="shared" si="0"/>
        <v>0.9397116644823067</v>
      </c>
    </row>
    <row r="26" spans="1:6">
      <c r="A26" s="5">
        <v>7</v>
      </c>
      <c r="B26" s="30">
        <v>1679</v>
      </c>
      <c r="C26" s="47">
        <v>1595</v>
      </c>
      <c r="D26" s="30">
        <v>1702</v>
      </c>
      <c r="E26" s="10">
        <v>1599</v>
      </c>
      <c r="F26" s="29">
        <f>E26/D26</f>
        <v>0.93948296122209163</v>
      </c>
    </row>
    <row r="27" spans="1:6">
      <c r="A27" s="5">
        <v>8</v>
      </c>
      <c r="B27" s="30">
        <v>1853</v>
      </c>
      <c r="C27" s="47">
        <v>1760</v>
      </c>
      <c r="D27" s="30">
        <v>1878</v>
      </c>
      <c r="E27" s="10">
        <v>1765</v>
      </c>
      <c r="F27" s="29">
        <f>E27/D27</f>
        <v>0.93982960596379128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FINAL</vt:lpstr>
      <vt:lpstr>Sheet2</vt:lpstr>
      <vt:lpstr>Sheet3</vt:lpstr>
      <vt:lpstr>FINAL!Print_Area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Carter</dc:creator>
  <cp:lastModifiedBy>Debbie M. Carter</cp:lastModifiedBy>
  <cp:lastPrinted>2019-09-12T17:43:37Z</cp:lastPrinted>
  <dcterms:created xsi:type="dcterms:W3CDTF">2013-08-06T16:07:17Z</dcterms:created>
  <dcterms:modified xsi:type="dcterms:W3CDTF">2019-09-13T13:32:30Z</dcterms:modified>
</cp:coreProperties>
</file>